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es\Desktop\komisje 19.03.2025\"/>
    </mc:Choice>
  </mc:AlternateContent>
  <xr:revisionPtr revIDLastSave="0" documentId="8_{722A60C8-0707-4AFD-AA1F-7FCDAFFC1BFE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Arkusz1" sheetId="1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6" i="1"/>
  <c r="D46" i="1"/>
  <c r="F45" i="1"/>
  <c r="F44" i="1"/>
  <c r="F43" i="1"/>
  <c r="I39" i="1"/>
  <c r="H39" i="1"/>
  <c r="G39" i="1"/>
  <c r="F39" i="1"/>
  <c r="E39" i="1"/>
  <c r="D39" i="1"/>
  <c r="I38" i="1"/>
  <c r="H38" i="1"/>
  <c r="G38" i="1"/>
  <c r="F38" i="1"/>
  <c r="E38" i="1"/>
  <c r="D38" i="1"/>
  <c r="F37" i="1"/>
  <c r="F36" i="1"/>
  <c r="F35" i="1"/>
  <c r="F34" i="1"/>
  <c r="F33" i="1"/>
  <c r="F32" i="1"/>
  <c r="F31" i="1"/>
  <c r="H30" i="1"/>
  <c r="G30" i="1"/>
  <c r="F30" i="1"/>
  <c r="E30" i="1"/>
  <c r="D30" i="1"/>
  <c r="I29" i="1"/>
  <c r="F29" i="1"/>
  <c r="F27" i="1"/>
  <c r="F26" i="1"/>
  <c r="F25" i="1"/>
  <c r="F23" i="1"/>
  <c r="I21" i="1"/>
  <c r="H21" i="1"/>
  <c r="G21" i="1"/>
  <c r="F21" i="1"/>
  <c r="E21" i="1"/>
  <c r="D21" i="1"/>
  <c r="I17" i="1"/>
  <c r="F17" i="1"/>
  <c r="I15" i="1"/>
  <c r="G15" i="1"/>
  <c r="F15" i="1"/>
  <c r="E15" i="1"/>
  <c r="D15" i="1"/>
  <c r="I12" i="1"/>
  <c r="F12" i="1"/>
  <c r="I10" i="1"/>
  <c r="H10" i="1"/>
  <c r="G10" i="1"/>
  <c r="F10" i="1"/>
  <c r="E10" i="1"/>
  <c r="D10" i="1"/>
  <c r="I9" i="1"/>
  <c r="F8" i="1"/>
  <c r="F7" i="1"/>
  <c r="F6" i="1"/>
</calcChain>
</file>

<file path=xl/sharedStrings.xml><?xml version="1.0" encoding="utf-8"?>
<sst xmlns="http://schemas.openxmlformats.org/spreadsheetml/2006/main" count="93" uniqueCount="60">
  <si>
    <t>SPRAWOZDANIE Z REALIZACJI GMINNEGO PROGRAMU PROFILAKTYKI I ROZWIĄZYWANIA PROBLEMÓW ALKOHOLOWYCH I NARKOMANII ZA ROK 2024</t>
  </si>
  <si>
    <t>Nazwa zadania</t>
  </si>
  <si>
    <t>Instytucja i osoby realizujące</t>
  </si>
  <si>
    <t>Koszt zadania</t>
  </si>
  <si>
    <t>Ze środków na profilaktykę alkoholową</t>
  </si>
  <si>
    <t>Wykonanie procentowe</t>
  </si>
  <si>
    <t>Ze środków na profilaktykę narkotykową</t>
  </si>
  <si>
    <t>ZWIĘKSZENIE DOSTĘPNOŚCI POMOCY TERAPEUTYCZNEJ I REHABILITACYJNEJ DLA OSÓB UZALEŻNIONYCH OD ALKOHOLU I NARKOMANII, UDZIELENIE RODZINOM POMOCY PSYCHOLOGICZNEJ I PRAWNEJ</t>
  </si>
  <si>
    <t>Zajęcia terepeutyczno - edukacyjne dla uzależnionych i współuzależnionych Program "After Care" - terapia indywidualna (stawka za godzinę 100 zł * 4 h w miesiącu + 150 zł dojazd)</t>
  </si>
  <si>
    <t xml:space="preserve">TERAPEUTA UZALEŻNIEŃ                               drugi i ostatni wtorek miesiąca                            16:00-18:00 </t>
  </si>
  <si>
    <t>-</t>
  </si>
  <si>
    <t>Zajęcia terepeutyczno - edukacyjne dla uzależnionych i współuzależnionych Program "After Care" - terapia grupowa  (stawka za godzinę 100 zł * 4 h w miesiącu + 150 zł dojazd)</t>
  </si>
  <si>
    <t xml:space="preserve">TERAPEUTA UZALEŻNIEŃ                               drugi i ostatni wtorek miesiąca                            18:00-20:00 </t>
  </si>
  <si>
    <t>Zajęcia treningowo edukacyjne, konsultacje dla uzależnionych i ich rodzin</t>
  </si>
  <si>
    <t>PSYCHOLOG                                                   każdy pierwszy piątek miesiąca          13:00 - 18:00 od I do V 2024             każda druga sobota miesiaca 11:00-14:00 od VI do XII 2024</t>
  </si>
  <si>
    <t>Psycholog 1 700 zł za 5 godzin x 1 dyżury. Porady związane z problami dotyczącymi uzalezninia od środków psychoaktywnych</t>
  </si>
  <si>
    <t xml:space="preserve">PSYCHOLOG - dyżur dwa razy w miesiącu, szeroki zakres udzielanej pomocy                                               </t>
  </si>
  <si>
    <t>SUMA:</t>
  </si>
  <si>
    <t>PROWADZENIE PROFILAKTYCZNEJ DZIAŁALNOŚCI INFORMACYJNEJ I EDUKACYJNEJ W ZAKRESIE ROZWIĄZYWANIA PROBLEMÓW ALKOHOLOWYCH I PRZECIWDZIAŁANIA NARKOMANII, W SZCZEGÓLNOŚCI DLA DZIECI I MŁODZIEŻY, W TYM PROWADZENIE ZAJĘĆ POZALEKCYJNYCH</t>
  </si>
  <si>
    <t>Realizacja Programów Profilaktycznych w jednostkach oświatowych                                             (stawka za godzinę wynosi 28 zł/, zajęcia odbywają się przez 36 tygodni, po 2/3 h tygodniowo)</t>
  </si>
  <si>
    <t>Szkoły</t>
  </si>
  <si>
    <t>Regionalne Centrum Profilaktyki Uzależnień dla Dzieci i Młodzieży w Rogoźnie - dofinansowanie kosztów transportu dla dzieci z dwóch szkół</t>
  </si>
  <si>
    <t xml:space="preserve"> Szkoły,  Gminna Komisja ds. Profilaktyki i Rozwiązywania Problemów Alkoholowych</t>
  </si>
  <si>
    <t>WSPOMAGANIE DZIAŁALNOŚCI INSTYTUCJI, STOWARZYSZEŃ  I OSÓB FIZYCZNYCH, SŁUŻĄCEJ ROZWIĄZYWANIU PROBLEMOW ALKOHOLOWYCH I NARKOTYKOWYCH</t>
  </si>
  <si>
    <t>Platrorma Edukacyjna Edulyke</t>
  </si>
  <si>
    <t>Szkoła Dr. Młyn, Szkoła Piłka</t>
  </si>
  <si>
    <t>Zlot turystyczno - ekologiczny</t>
  </si>
  <si>
    <t>Szkoła Dr. Młyn</t>
  </si>
  <si>
    <t>Otwarty Miting Bozonarodzeniowy</t>
  </si>
  <si>
    <t>Wspólnota AA</t>
  </si>
  <si>
    <t>Odpowiedzialny kierowca</t>
  </si>
  <si>
    <t>Kursanci Ośrodka SZkoleniowego "Rondo" w Drawsku</t>
  </si>
  <si>
    <t>PODEJMOWANIE INTERWENCJI W ZWIĄZKU Z NARUSZENIEM PRZEPISÓW OKREŚLONYCH W ART. 13 I 15 (REKLAMA I SPRZEDAŻ ALKOHOLU)</t>
  </si>
  <si>
    <t xml:space="preserve"> Kontrola pkt. sprzedaży - 8 pkt</t>
  </si>
  <si>
    <t xml:space="preserve">     Gminna Komisja ds. Profilaktyki i Rozwiązywania Problemów Alkoholowych</t>
  </si>
  <si>
    <t>DZIAŁALNOŚĆ GMINNEJ KOMISJI ROZWIĄZYWANIA PROBLEMÓW ALKOHOLOWYCH</t>
  </si>
  <si>
    <t>Wynagrodzenie pełnomocnika</t>
  </si>
  <si>
    <t>Pełnomocnik</t>
  </si>
  <si>
    <t>Posiedzenia Komisji - 12 posiedzeń</t>
  </si>
  <si>
    <t>Opinie biegłych - 5 osóby*330-psycholog 330-psychiatra</t>
  </si>
  <si>
    <t>Biegli sądowi: psycholog i psychiatra</t>
  </si>
  <si>
    <t>Opłaty  sądowa za wszczęcie postępowania nieprocesowego - 7 osób*40</t>
  </si>
  <si>
    <t>Czasopisma, literatura specjalistyczna, materiały edukacyjne</t>
  </si>
  <si>
    <t>Utrzymanie ośrodka, w tym:</t>
  </si>
  <si>
    <t>telefon 36,90*12</t>
  </si>
  <si>
    <t>śr. czystości</t>
  </si>
  <si>
    <t xml:space="preserve">art. gosp., drobne wyposażenie </t>
  </si>
  <si>
    <t>mat. biurowe</t>
  </si>
  <si>
    <t>Delegacje</t>
  </si>
  <si>
    <t xml:space="preserve">Szkolenie sprzedawców </t>
  </si>
  <si>
    <t>Sprzedawcy, członkowie GKRPA</t>
  </si>
  <si>
    <t xml:space="preserve">Szkolenia Członków Komisji </t>
  </si>
  <si>
    <t>Członkowie GKRPA</t>
  </si>
  <si>
    <t>ZADANIA FINANSOWANE ZE ŚRODKÓW POCHODZĄCYCH Z OPŁAT ZA SPRZEDAŻ NAPOJÓW ALKOHOLOWYCH W OPAKOWANIACH JEDNOSTKOWYCH O ILOŚCI NOMINALNEJ NIE PRZEKRACZAJACEJ 300 ML - ART.92 UST 11 USTAWY O WYCHOWANIU W TRZEŹWOŚCI I PRZECIWDZIAŁANIU ALKOHOLIZMOWI</t>
  </si>
  <si>
    <t>PIKNIK TRZEŹWOŚCIOWY</t>
  </si>
  <si>
    <t xml:space="preserve"> Gminna Komisja ds. Profilaktyki i Rozwiazywania Problemów Alkoholowych, Wspolnota AA, Sołtys Kwiejc Nowych </t>
  </si>
  <si>
    <t>Psycholog 1 700 zł za 5 godzin x 1 dyżury. Porady związane z problami dotyczącymi uzalezninia od alkoholu</t>
  </si>
  <si>
    <t xml:space="preserve">PSYCHOLOG - dyżur dwa razy w miesiącu, szeroki zakres udzielanej pomocy      </t>
  </si>
  <si>
    <t>Warsztaty profilaktyczne Dopalacze. Zażyjesz - przepadniesz.</t>
  </si>
  <si>
    <t>Firma zewnętrzna, Szkoły Podstawowe, Gminna Komisja ds. Profilaktyki i Rozwiazywania Problemów Alkoholowych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</si>
</sst>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* #,##0.00\ _z_ł_-;\-* #,##0.00\ _z_ł_-;_-* &quot;-&quot;??\ _z_ł_-;_-@_-"/>
    <numFmt numFmtId="168" formatCode="#,##0.00_ "/>
  </numFmts>
  <fonts count="16" x14ac:knownFonts="1">
    <font>
      <sz val="11"/>
      <color theme="1"/>
      <name val="Calibri"/>
      <charset val="238"/>
      <scheme val="minor"/>
    </font>
    <font>
      <b/>
      <sz val="11"/>
      <color theme="1"/>
      <name val="Times New Roman"/>
      <charset val="238"/>
    </font>
    <font>
      <b/>
      <sz val="10"/>
      <color theme="1"/>
      <name val="Times New Roman"/>
      <charset val="238"/>
    </font>
    <font>
      <sz val="10"/>
      <color theme="1"/>
      <name val="Times New Roman"/>
      <charset val="238"/>
    </font>
    <font>
      <sz val="10"/>
      <color theme="1" tint="4.9989318521683403E-2"/>
      <name val="Times New Roman"/>
      <charset val="238"/>
    </font>
    <font>
      <b/>
      <sz val="10"/>
      <color theme="1"/>
      <name val="Times New Roman"/>
      <charset val="238"/>
    </font>
    <font>
      <b/>
      <sz val="12"/>
      <color rgb="FF000000"/>
      <name val="Times New Roman"/>
      <charset val="238"/>
    </font>
    <font>
      <b/>
      <sz val="10"/>
      <color theme="1" tint="4.9989318521683403E-2"/>
      <name val="Times New Roman"/>
      <charset val="238"/>
    </font>
    <font>
      <b/>
      <sz val="12"/>
      <color theme="1"/>
      <name val="Times New Roman"/>
      <charset val="238"/>
    </font>
    <font>
      <sz val="11"/>
      <color theme="1"/>
      <name val="Times New Roman"/>
      <charset val="238"/>
    </font>
    <font>
      <b/>
      <sz val="14"/>
      <color theme="1"/>
      <name val="Times New Roman"/>
      <charset val="238"/>
    </font>
    <font>
      <sz val="14"/>
      <color theme="1"/>
      <name val="Times New Roman"/>
      <charset val="238"/>
    </font>
    <font>
      <sz val="11"/>
      <color theme="1"/>
      <name val="Calibri"/>
      <charset val="238"/>
      <scheme val="minor"/>
    </font>
    <font>
      <b/>
      <sz val="11"/>
      <color theme="1"/>
      <name val="Times New Roman"/>
      <charset val="238"/>
    </font>
    <font>
      <sz val="11"/>
      <color theme="1"/>
      <name val="Times New Roman"/>
      <charset val="238"/>
    </font>
    <font>
      <sz val="18"/>
      <color theme="1"/>
      <name val="Calibri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9" fontId="2" fillId="3" borderId="1" xfId="0" applyNumberFormat="1" applyFont="1" applyFill="1" applyBorder="1" applyAlignment="1">
      <alignment horizontal="right" vertical="center" wrapText="1"/>
    </xf>
    <xf numFmtId="10" fontId="2" fillId="3" borderId="1" xfId="0" applyNumberFormat="1" applyFont="1" applyFill="1" applyBorder="1" applyAlignment="1">
      <alignment horizontal="right" vertical="center" wrapText="1"/>
    </xf>
    <xf numFmtId="39" fontId="2" fillId="3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right" vertical="center" wrapText="1"/>
    </xf>
    <xf numFmtId="39" fontId="2" fillId="4" borderId="1" xfId="0" applyNumberFormat="1" applyFont="1" applyFill="1" applyBorder="1" applyAlignment="1">
      <alignment horizontal="right" vertical="center" wrapText="1"/>
    </xf>
    <xf numFmtId="10" fontId="2" fillId="4" borderId="1" xfId="0" applyNumberFormat="1" applyFont="1" applyFill="1" applyBorder="1" applyAlignment="1">
      <alignment horizontal="right" vertical="center" wrapText="1"/>
    </xf>
    <xf numFmtId="39" fontId="2" fillId="4" borderId="3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right" vertical="center" wrapText="1"/>
    </xf>
    <xf numFmtId="168" fontId="2" fillId="3" borderId="3" xfId="0" applyNumberFormat="1" applyFont="1" applyFill="1" applyBorder="1" applyAlignment="1">
      <alignment horizontal="right" vertical="center" wrapText="1"/>
    </xf>
    <xf numFmtId="168" fontId="1" fillId="3" borderId="1" xfId="0" applyNumberFormat="1" applyFont="1" applyFill="1" applyBorder="1" applyAlignment="1">
      <alignment horizontal="right" vertical="center" wrapText="1"/>
    </xf>
    <xf numFmtId="168" fontId="1" fillId="3" borderId="3" xfId="0" applyNumberFormat="1" applyFont="1" applyFill="1" applyBorder="1" applyAlignment="1">
      <alignment horizontal="right" vertical="center" wrapText="1"/>
    </xf>
    <xf numFmtId="168" fontId="3" fillId="4" borderId="1" xfId="0" applyNumberFormat="1" applyFont="1" applyFill="1" applyBorder="1" applyAlignment="1">
      <alignment horizontal="right" vertical="center" wrapText="1"/>
    </xf>
    <xf numFmtId="10" fontId="3" fillId="4" borderId="1" xfId="0" applyNumberFormat="1" applyFont="1" applyFill="1" applyBorder="1" applyAlignment="1">
      <alignment horizontal="right" vertical="center" wrapText="1"/>
    </xf>
    <xf numFmtId="168" fontId="9" fillId="4" borderId="1" xfId="0" applyNumberFormat="1" applyFont="1" applyFill="1" applyBorder="1" applyAlignment="1">
      <alignment horizontal="right" vertical="center" wrapText="1"/>
    </xf>
    <xf numFmtId="168" fontId="9" fillId="4" borderId="3" xfId="0" applyNumberFormat="1" applyFont="1" applyFill="1" applyBorder="1" applyAlignment="1">
      <alignment horizontal="right" vertical="center" wrapText="1"/>
    </xf>
    <xf numFmtId="168" fontId="2" fillId="4" borderId="1" xfId="0" applyNumberFormat="1" applyFont="1" applyFill="1" applyBorder="1" applyAlignment="1">
      <alignment horizontal="right" vertical="center" wrapText="1"/>
    </xf>
    <xf numFmtId="168" fontId="2" fillId="4" borderId="3" xfId="0" applyNumberFormat="1" applyFont="1" applyFill="1" applyBorder="1" applyAlignment="1">
      <alignment horizontal="right" vertical="center" wrapText="1"/>
    </xf>
    <xf numFmtId="168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horizontal="right" vertical="center" wrapText="1"/>
    </xf>
    <xf numFmtId="166" fontId="1" fillId="0" borderId="0" xfId="1" applyFont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2" fillId="4" borderId="0" xfId="0" applyNumberFormat="1" applyFont="1" applyFill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4" borderId="0" xfId="0" applyNumberFormat="1" applyFont="1" applyFill="1" applyAlignment="1">
      <alignment horizontal="right" vertical="center"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39" fontId="0" fillId="0" borderId="0" xfId="0" applyNumberFormat="1"/>
    <xf numFmtId="0" fontId="10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0" fillId="4" borderId="0" xfId="0" applyNumberFormat="1" applyFont="1" applyFill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10" fontId="13" fillId="3" borderId="1" xfId="0" applyNumberFormat="1" applyFont="1" applyFill="1" applyBorder="1" applyAlignment="1">
      <alignment horizontal="right" vertical="center" wrapText="1"/>
    </xf>
    <xf numFmtId="10" fontId="14" fillId="4" borderId="1" xfId="0" applyNumberFormat="1" applyFont="1" applyFill="1" applyBorder="1" applyAlignment="1">
      <alignment horizontal="right" vertical="center" wrapText="1"/>
    </xf>
    <xf numFmtId="4" fontId="8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" fontId="11" fillId="4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8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10" fontId="7" fillId="3" borderId="5" xfId="0" applyNumberFormat="1" applyFont="1" applyFill="1" applyBorder="1" applyAlignment="1">
      <alignment horizontal="right" vertical="center" wrapText="1"/>
    </xf>
    <xf numFmtId="10" fontId="7" fillId="3" borderId="6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166" fontId="1" fillId="0" borderId="1" xfId="1" applyFont="1" applyBorder="1" applyAlignment="1">
      <alignment horizontal="center" vertical="center" wrapText="1"/>
    </xf>
  </cellXfs>
  <cellStyles count="3">
    <cellStyle name="Dziesiętny" xfId="1" builtinId="3"/>
    <cellStyle name="Dziesiętny 2" xfId="2" xr:uid="{00000000-0005-0000-0000-00003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37"/>
  <sheetViews>
    <sheetView tabSelected="1" topLeftCell="A61" workbookViewId="0">
      <selection activeCell="F3" sqref="F3"/>
    </sheetView>
  </sheetViews>
  <sheetFormatPr defaultColWidth="9" defaultRowHeight="14.5" x14ac:dyDescent="0.35"/>
  <cols>
    <col min="2" max="2" width="32.54296875" customWidth="1"/>
    <col min="3" max="3" width="22.7265625" customWidth="1"/>
    <col min="4" max="4" width="11.7265625" customWidth="1"/>
    <col min="5" max="5" width="10.54296875" customWidth="1"/>
    <col min="6" max="6" width="10.81640625" style="1" customWidth="1"/>
    <col min="7" max="7" width="11" customWidth="1"/>
    <col min="8" max="8" width="11.453125" customWidth="1"/>
    <col min="9" max="9" width="10.6328125" style="1" customWidth="1"/>
    <col min="10" max="10" width="14.26953125" customWidth="1"/>
    <col min="11" max="11" width="10.7265625"/>
  </cols>
  <sheetData>
    <row r="1" spans="2:12" ht="41.25" customHeight="1" x14ac:dyDescent="0.35">
      <c r="B1" s="52" t="s">
        <v>0</v>
      </c>
      <c r="C1" s="52"/>
      <c r="D1" s="52"/>
      <c r="E1" s="52"/>
      <c r="F1" s="52"/>
      <c r="G1" s="52"/>
      <c r="H1" s="52"/>
      <c r="I1" s="52"/>
    </row>
    <row r="2" spans="2:12" x14ac:dyDescent="0.35">
      <c r="B2" s="53" t="s">
        <v>1</v>
      </c>
      <c r="C2" s="53" t="s">
        <v>2</v>
      </c>
      <c r="D2" s="53" t="s">
        <v>3</v>
      </c>
      <c r="E2" s="53"/>
      <c r="F2" s="53"/>
      <c r="G2" s="53"/>
      <c r="H2" s="53"/>
      <c r="I2" s="53"/>
    </row>
    <row r="3" spans="2:12" ht="36" customHeight="1" x14ac:dyDescent="0.35">
      <c r="B3" s="53"/>
      <c r="C3" s="53"/>
      <c r="D3" s="53" t="s">
        <v>4</v>
      </c>
      <c r="E3" s="53"/>
      <c r="F3" s="2" t="s">
        <v>5</v>
      </c>
      <c r="G3" s="53" t="s">
        <v>6</v>
      </c>
      <c r="H3" s="53"/>
      <c r="I3" s="2" t="s">
        <v>5</v>
      </c>
    </row>
    <row r="4" spans="2:12" ht="21.75" customHeight="1" x14ac:dyDescent="0.35">
      <c r="B4" s="54"/>
      <c r="C4" s="55"/>
      <c r="D4" s="55"/>
      <c r="E4" s="55"/>
      <c r="F4" s="55"/>
      <c r="G4" s="55"/>
      <c r="H4" s="55"/>
      <c r="I4" s="55"/>
    </row>
    <row r="5" spans="2:12" ht="54" customHeight="1" x14ac:dyDescent="0.35">
      <c r="B5" s="56" t="s">
        <v>7</v>
      </c>
      <c r="C5" s="57"/>
      <c r="D5" s="57"/>
      <c r="E5" s="57"/>
      <c r="F5" s="57"/>
      <c r="G5" s="57"/>
      <c r="H5" s="57"/>
      <c r="I5" s="58"/>
    </row>
    <row r="6" spans="2:12" ht="72" customHeight="1" x14ac:dyDescent="0.35">
      <c r="B6" s="3" t="s">
        <v>8</v>
      </c>
      <c r="C6" s="4" t="s">
        <v>9</v>
      </c>
      <c r="D6" s="5">
        <v>6600</v>
      </c>
      <c r="E6" s="5">
        <v>6325</v>
      </c>
      <c r="F6" s="6">
        <f>E6/D6</f>
        <v>0.95833333333333304</v>
      </c>
      <c r="G6" s="5">
        <v>0</v>
      </c>
      <c r="H6" s="7">
        <v>0</v>
      </c>
      <c r="I6" s="9" t="s">
        <v>10</v>
      </c>
    </row>
    <row r="7" spans="2:12" ht="71.25" customHeight="1" x14ac:dyDescent="0.35">
      <c r="B7" s="3" t="s">
        <v>11</v>
      </c>
      <c r="C7" s="4" t="s">
        <v>12</v>
      </c>
      <c r="D7" s="5">
        <v>6600</v>
      </c>
      <c r="E7" s="5">
        <v>6325</v>
      </c>
      <c r="F7" s="6">
        <f t="shared" ref="F7:F8" si="0">E7/D7</f>
        <v>0.95833333333333304</v>
      </c>
      <c r="G7" s="5">
        <v>0</v>
      </c>
      <c r="H7" s="7">
        <v>0</v>
      </c>
      <c r="I7" s="9" t="s">
        <v>10</v>
      </c>
    </row>
    <row r="8" spans="2:12" ht="74.150000000000006" customHeight="1" x14ac:dyDescent="0.35">
      <c r="B8" s="3" t="s">
        <v>13</v>
      </c>
      <c r="C8" s="4" t="s">
        <v>14</v>
      </c>
      <c r="D8" s="5">
        <v>11760</v>
      </c>
      <c r="E8" s="5">
        <v>10862</v>
      </c>
      <c r="F8" s="6">
        <f t="shared" si="0"/>
        <v>0.92363945578231299</v>
      </c>
      <c r="G8" s="5">
        <v>0</v>
      </c>
      <c r="H8" s="7">
        <v>0</v>
      </c>
      <c r="I8" s="9" t="s">
        <v>10</v>
      </c>
    </row>
    <row r="9" spans="2:12" ht="50.25" customHeight="1" x14ac:dyDescent="0.35">
      <c r="B9" s="3" t="s">
        <v>15</v>
      </c>
      <c r="C9" s="8" t="s">
        <v>16</v>
      </c>
      <c r="D9" s="5">
        <v>0</v>
      </c>
      <c r="E9" s="5">
        <v>0</v>
      </c>
      <c r="F9" s="9" t="s">
        <v>10</v>
      </c>
      <c r="G9" s="5">
        <v>20400</v>
      </c>
      <c r="H9" s="7">
        <v>20400</v>
      </c>
      <c r="I9" s="6">
        <f>H9/G9</f>
        <v>1</v>
      </c>
      <c r="J9" s="38"/>
    </row>
    <row r="10" spans="2:12" ht="15.75" customHeight="1" x14ac:dyDescent="0.35">
      <c r="B10" s="59" t="s">
        <v>17</v>
      </c>
      <c r="C10" s="59"/>
      <c r="D10" s="10">
        <f>SUM(D6:D9)</f>
        <v>24960</v>
      </c>
      <c r="E10" s="10">
        <f>SUM(E6:E9)</f>
        <v>23512</v>
      </c>
      <c r="F10" s="11">
        <f>E10/D10</f>
        <v>0.94198717948717903</v>
      </c>
      <c r="G10" s="10">
        <f>SUM(G6:G9)</f>
        <v>20400</v>
      </c>
      <c r="H10" s="12">
        <f>SUM(H6:H9)</f>
        <v>20400</v>
      </c>
      <c r="I10" s="11">
        <f>H10/G10</f>
        <v>1</v>
      </c>
      <c r="K10" s="38"/>
    </row>
    <row r="11" spans="2:12" ht="51.75" customHeight="1" x14ac:dyDescent="0.35">
      <c r="B11" s="60" t="s">
        <v>18</v>
      </c>
      <c r="C11" s="61"/>
      <c r="D11" s="61"/>
      <c r="E11" s="61"/>
      <c r="F11" s="61"/>
      <c r="G11" s="61"/>
      <c r="H11" s="61"/>
      <c r="I11" s="62"/>
    </row>
    <row r="12" spans="2:12" ht="13.5" customHeight="1" x14ac:dyDescent="0.35">
      <c r="B12" s="73" t="s">
        <v>19</v>
      </c>
      <c r="C12" s="76" t="s">
        <v>20</v>
      </c>
      <c r="D12" s="77">
        <v>5500</v>
      </c>
      <c r="E12" s="78">
        <v>4884.7700000000004</v>
      </c>
      <c r="F12" s="80">
        <f>E12/D12</f>
        <v>0.88814000000000004</v>
      </c>
      <c r="G12" s="77">
        <v>5500</v>
      </c>
      <c r="H12" s="82">
        <v>4694.2299999999996</v>
      </c>
      <c r="I12" s="80">
        <f>H12/G12</f>
        <v>0.85349636363636405</v>
      </c>
      <c r="J12" s="39"/>
      <c r="K12" s="39"/>
      <c r="L12" s="39"/>
    </row>
    <row r="13" spans="2:12" ht="49.5" customHeight="1" x14ac:dyDescent="0.35">
      <c r="B13" s="73"/>
      <c r="C13" s="76"/>
      <c r="D13" s="77"/>
      <c r="E13" s="79"/>
      <c r="F13" s="81"/>
      <c r="G13" s="77"/>
      <c r="H13" s="82"/>
      <c r="I13" s="81"/>
      <c r="J13" s="40"/>
      <c r="K13" s="40"/>
      <c r="L13" s="40"/>
    </row>
    <row r="14" spans="2:12" ht="43.5" customHeight="1" x14ac:dyDescent="0.35">
      <c r="B14" s="3" t="s">
        <v>21</v>
      </c>
      <c r="C14" s="4" t="s">
        <v>22</v>
      </c>
      <c r="D14" s="13">
        <v>4000</v>
      </c>
      <c r="E14" s="13">
        <v>0</v>
      </c>
      <c r="F14" s="6">
        <v>0</v>
      </c>
      <c r="G14" s="13">
        <v>1000</v>
      </c>
      <c r="H14" s="14">
        <v>0</v>
      </c>
      <c r="I14" s="6">
        <v>0</v>
      </c>
      <c r="J14" s="40"/>
      <c r="K14" s="40"/>
      <c r="L14" s="40"/>
    </row>
    <row r="15" spans="2:12" ht="15.75" customHeight="1" x14ac:dyDescent="0.35">
      <c r="B15" s="59"/>
      <c r="C15" s="63"/>
      <c r="D15" s="15">
        <f>SUM(D12:D14)</f>
        <v>9500</v>
      </c>
      <c r="E15" s="15">
        <f>SUM(E12:E14)</f>
        <v>4884.7700000000004</v>
      </c>
      <c r="F15" s="11">
        <f>E15/D15</f>
        <v>0.51418631578947405</v>
      </c>
      <c r="G15" s="15">
        <f>SUM(G12:G14)</f>
        <v>6500</v>
      </c>
      <c r="H15" s="16">
        <v>4694.2299999999996</v>
      </c>
      <c r="I15" s="11">
        <f>H15/G15</f>
        <v>0.72218923076923103</v>
      </c>
      <c r="J15" s="40"/>
      <c r="K15" s="40"/>
      <c r="L15" s="40"/>
    </row>
    <row r="16" spans="2:12" ht="49.5" customHeight="1" x14ac:dyDescent="0.35">
      <c r="B16" s="64" t="s">
        <v>23</v>
      </c>
      <c r="C16" s="65"/>
      <c r="D16" s="65"/>
      <c r="E16" s="65"/>
      <c r="F16" s="65"/>
      <c r="G16" s="65"/>
      <c r="H16" s="65"/>
      <c r="I16" s="66"/>
    </row>
    <row r="17" spans="2:11" ht="51.75" customHeight="1" x14ac:dyDescent="0.35">
      <c r="B17" s="3" t="s">
        <v>24</v>
      </c>
      <c r="C17" s="4" t="s">
        <v>25</v>
      </c>
      <c r="D17" s="13">
        <v>4920</v>
      </c>
      <c r="E17" s="13">
        <v>5412</v>
      </c>
      <c r="F17" s="6">
        <f>E17/D17</f>
        <v>1.1000000000000001</v>
      </c>
      <c r="G17" s="13">
        <v>1230</v>
      </c>
      <c r="H17" s="14">
        <v>1353</v>
      </c>
      <c r="I17" s="6">
        <f>H17/G17</f>
        <v>1.1000000000000001</v>
      </c>
      <c r="J17" s="41"/>
    </row>
    <row r="18" spans="2:11" ht="17.25" customHeight="1" x14ac:dyDescent="0.35">
      <c r="B18" s="3" t="s">
        <v>26</v>
      </c>
      <c r="C18" s="17" t="s">
        <v>27</v>
      </c>
      <c r="D18" s="13">
        <v>0</v>
      </c>
      <c r="E18" s="13">
        <v>1000</v>
      </c>
      <c r="F18" s="9" t="s">
        <v>10</v>
      </c>
      <c r="G18" s="13">
        <v>0</v>
      </c>
      <c r="H18" s="14">
        <v>0</v>
      </c>
      <c r="I18" s="9" t="s">
        <v>10</v>
      </c>
      <c r="J18" s="41"/>
    </row>
    <row r="19" spans="2:11" ht="17.25" customHeight="1" x14ac:dyDescent="0.35">
      <c r="B19" s="3" t="s">
        <v>28</v>
      </c>
      <c r="C19" s="17" t="s">
        <v>29</v>
      </c>
      <c r="D19" s="13">
        <v>0</v>
      </c>
      <c r="E19" s="13">
        <v>491.05</v>
      </c>
      <c r="F19" s="9" t="s">
        <v>10</v>
      </c>
      <c r="G19" s="13">
        <v>0</v>
      </c>
      <c r="H19" s="14">
        <v>0</v>
      </c>
      <c r="I19" s="42" t="s">
        <v>10</v>
      </c>
      <c r="J19" s="41"/>
    </row>
    <row r="20" spans="2:11" ht="37.5" customHeight="1" x14ac:dyDescent="0.35">
      <c r="B20" s="3" t="s">
        <v>30</v>
      </c>
      <c r="C20" s="17" t="s">
        <v>31</v>
      </c>
      <c r="D20" s="13">
        <v>0</v>
      </c>
      <c r="E20" s="13">
        <v>1096.8</v>
      </c>
      <c r="F20" s="9" t="s">
        <v>10</v>
      </c>
      <c r="G20" s="13">
        <v>0</v>
      </c>
      <c r="H20" s="14">
        <v>0</v>
      </c>
      <c r="I20" s="9" t="s">
        <v>10</v>
      </c>
      <c r="J20" s="41"/>
    </row>
    <row r="21" spans="2:11" ht="24" customHeight="1" x14ac:dyDescent="0.35">
      <c r="B21" s="59" t="s">
        <v>17</v>
      </c>
      <c r="C21" s="59"/>
      <c r="D21" s="15">
        <f>SUM(D17:D20)</f>
        <v>4920</v>
      </c>
      <c r="E21" s="15">
        <f>SUM(E17:E20)</f>
        <v>7999.85</v>
      </c>
      <c r="F21" s="11">
        <f>E21/D21</f>
        <v>1.62598577235772</v>
      </c>
      <c r="G21" s="15">
        <f>SUM(G17:G20)</f>
        <v>1230</v>
      </c>
      <c r="H21" s="16">
        <f>SUM(H17:H20)</f>
        <v>1353</v>
      </c>
      <c r="I21" s="11">
        <f>H21/G21</f>
        <v>1.1000000000000001</v>
      </c>
      <c r="J21" s="41"/>
    </row>
    <row r="22" spans="2:11" ht="48.75" customHeight="1" x14ac:dyDescent="0.35">
      <c r="B22" s="56" t="s">
        <v>32</v>
      </c>
      <c r="C22" s="57"/>
      <c r="D22" s="57"/>
      <c r="E22" s="57"/>
      <c r="F22" s="57"/>
      <c r="G22" s="57"/>
      <c r="H22" s="57"/>
      <c r="I22" s="58"/>
    </row>
    <row r="23" spans="2:11" ht="40.5" customHeight="1" x14ac:dyDescent="0.35">
      <c r="B23" s="3" t="s">
        <v>33</v>
      </c>
      <c r="C23" s="4" t="s">
        <v>34</v>
      </c>
      <c r="D23" s="13">
        <v>1500</v>
      </c>
      <c r="E23" s="13">
        <v>331.78</v>
      </c>
      <c r="F23" s="6">
        <f>E23/D23</f>
        <v>0.221186666666667</v>
      </c>
      <c r="G23" s="13">
        <v>0</v>
      </c>
      <c r="H23" s="14">
        <v>0</v>
      </c>
      <c r="I23" s="43" t="s">
        <v>10</v>
      </c>
      <c r="J23" s="41"/>
    </row>
    <row r="24" spans="2:11" ht="30" customHeight="1" x14ac:dyDescent="0.35">
      <c r="B24" s="67" t="s">
        <v>35</v>
      </c>
      <c r="C24" s="68"/>
      <c r="D24" s="68"/>
      <c r="E24" s="68"/>
      <c r="F24" s="68"/>
      <c r="G24" s="68"/>
      <c r="H24" s="68"/>
      <c r="I24" s="69"/>
      <c r="J24" s="41"/>
    </row>
    <row r="25" spans="2:11" ht="24.75" customHeight="1" x14ac:dyDescent="0.35">
      <c r="B25" s="3" t="s">
        <v>36</v>
      </c>
      <c r="C25" s="4" t="s">
        <v>37</v>
      </c>
      <c r="D25" s="18">
        <v>22497</v>
      </c>
      <c r="E25" s="18">
        <v>22509.09</v>
      </c>
      <c r="F25" s="6">
        <f>E25/D25</f>
        <v>1.0005374049873299</v>
      </c>
      <c r="G25" s="18">
        <v>0</v>
      </c>
      <c r="H25" s="19">
        <v>0</v>
      </c>
      <c r="I25" s="9" t="s">
        <v>10</v>
      </c>
      <c r="J25" s="41"/>
    </row>
    <row r="26" spans="2:11" ht="40.5" customHeight="1" x14ac:dyDescent="0.35">
      <c r="B26" s="3" t="s">
        <v>38</v>
      </c>
      <c r="C26" s="4" t="s">
        <v>34</v>
      </c>
      <c r="D26" s="18">
        <v>35094</v>
      </c>
      <c r="E26" s="18">
        <v>34855.519999999997</v>
      </c>
      <c r="F26" s="6">
        <f t="shared" ref="F26:F31" si="1">E26/D26</f>
        <v>0.993204536387986</v>
      </c>
      <c r="G26" s="18">
        <v>0</v>
      </c>
      <c r="H26" s="19">
        <v>0</v>
      </c>
      <c r="I26" s="9" t="s">
        <v>10</v>
      </c>
      <c r="J26" s="41"/>
      <c r="K26" s="44"/>
    </row>
    <row r="27" spans="2:11" ht="24" customHeight="1" x14ac:dyDescent="0.35">
      <c r="B27" s="3" t="s">
        <v>39</v>
      </c>
      <c r="C27" s="4" t="s">
        <v>40</v>
      </c>
      <c r="D27" s="18">
        <v>3300</v>
      </c>
      <c r="E27" s="18">
        <v>660</v>
      </c>
      <c r="F27" s="6">
        <f t="shared" si="1"/>
        <v>0.2</v>
      </c>
      <c r="G27" s="18">
        <v>0</v>
      </c>
      <c r="H27" s="19">
        <v>0</v>
      </c>
      <c r="I27" s="9" t="s">
        <v>10</v>
      </c>
      <c r="J27" s="41"/>
    </row>
    <row r="28" spans="2:11" ht="48" customHeight="1" x14ac:dyDescent="0.35">
      <c r="B28" s="3" t="s">
        <v>41</v>
      </c>
      <c r="C28" s="4" t="s">
        <v>34</v>
      </c>
      <c r="D28" s="18">
        <v>0</v>
      </c>
      <c r="E28" s="18">
        <v>0</v>
      </c>
      <c r="F28" s="9" t="s">
        <v>10</v>
      </c>
      <c r="G28" s="18">
        <v>0</v>
      </c>
      <c r="H28" s="19">
        <v>0</v>
      </c>
      <c r="I28" s="9" t="s">
        <v>10</v>
      </c>
      <c r="J28" s="41"/>
    </row>
    <row r="29" spans="2:11" ht="39.75" customHeight="1" x14ac:dyDescent="0.35">
      <c r="B29" s="3" t="s">
        <v>42</v>
      </c>
      <c r="C29" s="4" t="s">
        <v>34</v>
      </c>
      <c r="D29" s="18">
        <v>400</v>
      </c>
      <c r="E29" s="18">
        <v>440</v>
      </c>
      <c r="F29" s="6">
        <f t="shared" si="1"/>
        <v>1.1000000000000001</v>
      </c>
      <c r="G29" s="18">
        <v>100</v>
      </c>
      <c r="H29" s="19">
        <v>195</v>
      </c>
      <c r="I29" s="6">
        <f>H29/G29</f>
        <v>1.95</v>
      </c>
      <c r="J29" s="41"/>
    </row>
    <row r="30" spans="2:11" ht="57" customHeight="1" x14ac:dyDescent="0.35">
      <c r="B30" s="3" t="s">
        <v>43</v>
      </c>
      <c r="C30" s="4" t="s">
        <v>34</v>
      </c>
      <c r="D30" s="18">
        <f>SUM(D31:D34)</f>
        <v>1360</v>
      </c>
      <c r="E30" s="18">
        <f>SUM(E31:E34)</f>
        <v>1709.68</v>
      </c>
      <c r="F30" s="6">
        <f t="shared" si="1"/>
        <v>1.2571176470588199</v>
      </c>
      <c r="G30" s="20">
        <f>SUM(G31:G34)</f>
        <v>0</v>
      </c>
      <c r="H30" s="21">
        <f>SUM(H31:H34)</f>
        <v>0</v>
      </c>
      <c r="I30" s="45" t="s">
        <v>10</v>
      </c>
      <c r="J30" s="41"/>
    </row>
    <row r="31" spans="2:11" ht="16.5" customHeight="1" x14ac:dyDescent="0.35">
      <c r="B31" s="74"/>
      <c r="C31" s="17" t="s">
        <v>44</v>
      </c>
      <c r="D31" s="22">
        <v>460</v>
      </c>
      <c r="E31" s="22">
        <v>442.8</v>
      </c>
      <c r="F31" s="23">
        <f t="shared" si="1"/>
        <v>0.962608695652174</v>
      </c>
      <c r="G31" s="24">
        <v>0</v>
      </c>
      <c r="H31" s="25">
        <v>0</v>
      </c>
      <c r="I31" s="46" t="s">
        <v>10</v>
      </c>
      <c r="J31" s="41"/>
    </row>
    <row r="32" spans="2:11" ht="15" customHeight="1" x14ac:dyDescent="0.35">
      <c r="B32" s="74"/>
      <c r="C32" s="17" t="s">
        <v>45</v>
      </c>
      <c r="D32" s="22">
        <v>300</v>
      </c>
      <c r="E32" s="22">
        <v>124.38</v>
      </c>
      <c r="F32" s="23">
        <f t="shared" ref="F32:F35" si="2">E32/D32</f>
        <v>0.41460000000000002</v>
      </c>
      <c r="G32" s="24">
        <v>0</v>
      </c>
      <c r="H32" s="25">
        <v>0</v>
      </c>
      <c r="I32" s="46" t="s">
        <v>10</v>
      </c>
      <c r="J32" s="41"/>
    </row>
    <row r="33" spans="2:11" ht="28.5" customHeight="1" x14ac:dyDescent="0.35">
      <c r="B33" s="74"/>
      <c r="C33" s="17" t="s">
        <v>46</v>
      </c>
      <c r="D33" s="22">
        <v>300</v>
      </c>
      <c r="E33" s="22">
        <v>740.92</v>
      </c>
      <c r="F33" s="23">
        <f t="shared" si="2"/>
        <v>2.46973333333333</v>
      </c>
      <c r="G33" s="24">
        <v>0</v>
      </c>
      <c r="H33" s="25">
        <v>0</v>
      </c>
      <c r="I33" s="46" t="s">
        <v>10</v>
      </c>
      <c r="J33" s="41"/>
    </row>
    <row r="34" spans="2:11" ht="16.5" customHeight="1" x14ac:dyDescent="0.35">
      <c r="B34" s="75"/>
      <c r="C34" s="17" t="s">
        <v>47</v>
      </c>
      <c r="D34" s="22">
        <v>300</v>
      </c>
      <c r="E34" s="22">
        <v>401.58</v>
      </c>
      <c r="F34" s="23">
        <f t="shared" si="2"/>
        <v>1.3386</v>
      </c>
      <c r="G34" s="24">
        <v>0</v>
      </c>
      <c r="H34" s="25">
        <v>0</v>
      </c>
      <c r="I34" s="46" t="s">
        <v>10</v>
      </c>
      <c r="J34" s="41"/>
    </row>
    <row r="35" spans="2:11" ht="42.75" customHeight="1" x14ac:dyDescent="0.35">
      <c r="B35" s="3" t="s">
        <v>48</v>
      </c>
      <c r="C35" s="4" t="s">
        <v>34</v>
      </c>
      <c r="D35" s="18">
        <v>250</v>
      </c>
      <c r="E35" s="18">
        <v>244.95</v>
      </c>
      <c r="F35" s="6">
        <f t="shared" si="2"/>
        <v>0.9798</v>
      </c>
      <c r="G35" s="18">
        <v>0</v>
      </c>
      <c r="H35" s="19">
        <v>0</v>
      </c>
      <c r="I35" s="9" t="s">
        <v>10</v>
      </c>
      <c r="J35" s="41"/>
    </row>
    <row r="36" spans="2:11" ht="25.5" customHeight="1" x14ac:dyDescent="0.35">
      <c r="B36" s="3" t="s">
        <v>49</v>
      </c>
      <c r="C36" s="4" t="s">
        <v>50</v>
      </c>
      <c r="D36" s="18">
        <v>1700</v>
      </c>
      <c r="E36" s="18">
        <v>0</v>
      </c>
      <c r="F36" s="6">
        <f t="shared" ref="F36:F39" si="3">E36/D36</f>
        <v>0</v>
      </c>
      <c r="G36" s="18">
        <v>0</v>
      </c>
      <c r="H36" s="19">
        <v>0</v>
      </c>
      <c r="I36" s="9" t="s">
        <v>10</v>
      </c>
      <c r="J36" s="41"/>
    </row>
    <row r="37" spans="2:11" ht="31.5" customHeight="1" x14ac:dyDescent="0.35">
      <c r="B37" s="3" t="s">
        <v>51</v>
      </c>
      <c r="C37" s="4" t="s">
        <v>52</v>
      </c>
      <c r="D37" s="18">
        <v>1500</v>
      </c>
      <c r="E37" s="18">
        <v>600.95000000000005</v>
      </c>
      <c r="F37" s="6">
        <f t="shared" si="3"/>
        <v>0.40063333333333301</v>
      </c>
      <c r="G37" s="18">
        <v>408</v>
      </c>
      <c r="H37" s="19">
        <v>0</v>
      </c>
      <c r="I37" s="9" t="s">
        <v>10</v>
      </c>
      <c r="J37" s="41"/>
    </row>
    <row r="38" spans="2:11" ht="16.5" customHeight="1" x14ac:dyDescent="0.35">
      <c r="B38" s="59" t="s">
        <v>17</v>
      </c>
      <c r="C38" s="59"/>
      <c r="D38" s="26">
        <f>SUM(D23,D25:D30,D35:D37)</f>
        <v>67601</v>
      </c>
      <c r="E38" s="26">
        <f>SUM(E23,E25:E30,E35:E37)</f>
        <v>61351.97</v>
      </c>
      <c r="F38" s="11">
        <f t="shared" si="3"/>
        <v>0.90756009526486303</v>
      </c>
      <c r="G38" s="26">
        <f>SUM(G23,G25:G30,G35:G37)</f>
        <v>508</v>
      </c>
      <c r="H38" s="27">
        <f>SUM(H23,H25:H30,H35:H37)</f>
        <v>195</v>
      </c>
      <c r="I38" s="11">
        <f>H38/G38</f>
        <v>0.38385826771653497</v>
      </c>
      <c r="J38" s="41"/>
    </row>
    <row r="39" spans="2:11" ht="16.5" customHeight="1" x14ac:dyDescent="0.35">
      <c r="B39" s="70" t="s">
        <v>17</v>
      </c>
      <c r="C39" s="70"/>
      <c r="D39" s="28">
        <f>SUM(D10,D15,D21,D38)</f>
        <v>106981</v>
      </c>
      <c r="E39" s="28">
        <f>SUM(E10,E15,E21,E38)</f>
        <v>97748.59</v>
      </c>
      <c r="F39" s="29">
        <f t="shared" si="3"/>
        <v>0.913700470176947</v>
      </c>
      <c r="G39" s="28">
        <f>SUM(G10,G15,G21,G38)</f>
        <v>28638</v>
      </c>
      <c r="H39" s="30">
        <f>SUM(H10,H15,H21,H38)</f>
        <v>26642.23</v>
      </c>
      <c r="I39" s="29">
        <f>H39/G39</f>
        <v>0.93031042670577602</v>
      </c>
      <c r="J39" s="47"/>
      <c r="K39" s="36"/>
    </row>
    <row r="40" spans="2:11" ht="51.75" customHeight="1" x14ac:dyDescent="0.35">
      <c r="B40" s="71"/>
      <c r="C40" s="72"/>
      <c r="D40" s="72"/>
      <c r="E40" s="72"/>
      <c r="F40" s="72"/>
      <c r="G40" s="72"/>
      <c r="H40" s="72"/>
      <c r="I40" s="48"/>
      <c r="J40" s="41"/>
    </row>
    <row r="41" spans="2:11" ht="21.75" customHeight="1" x14ac:dyDescent="0.35">
      <c r="B41" s="83" t="s">
        <v>53</v>
      </c>
      <c r="C41" s="83"/>
      <c r="D41" s="83"/>
      <c r="E41" s="83"/>
      <c r="F41" s="83"/>
      <c r="G41" s="31"/>
      <c r="H41" s="31"/>
      <c r="I41" s="31"/>
      <c r="J41" s="49"/>
    </row>
    <row r="42" spans="2:11" ht="52.5" customHeight="1" x14ac:dyDescent="0.35">
      <c r="B42" s="83"/>
      <c r="C42" s="83"/>
      <c r="D42" s="83"/>
      <c r="E42" s="83"/>
      <c r="F42" s="83"/>
      <c r="G42" s="31"/>
      <c r="H42" s="31"/>
      <c r="I42" s="31"/>
      <c r="K42" s="36"/>
    </row>
    <row r="43" spans="2:11" ht="69" customHeight="1" x14ac:dyDescent="0.35">
      <c r="B43" s="3" t="s">
        <v>54</v>
      </c>
      <c r="C43" s="4" t="s">
        <v>55</v>
      </c>
      <c r="D43" s="32">
        <v>13000</v>
      </c>
      <c r="E43" s="32">
        <v>12602.4</v>
      </c>
      <c r="F43" s="6">
        <f>E43/D43</f>
        <v>0.96941538461538501</v>
      </c>
      <c r="G43" s="33"/>
      <c r="H43" s="33"/>
      <c r="I43" s="33"/>
    </row>
    <row r="44" spans="2:11" ht="73" customHeight="1" x14ac:dyDescent="0.35">
      <c r="B44" s="3" t="s">
        <v>56</v>
      </c>
      <c r="C44" s="8" t="s">
        <v>57</v>
      </c>
      <c r="D44" s="13">
        <v>20400</v>
      </c>
      <c r="E44" s="13">
        <v>20400</v>
      </c>
      <c r="F44" s="6">
        <f t="shared" ref="F44:F46" si="4">E44/D44</f>
        <v>1</v>
      </c>
      <c r="G44" s="33"/>
      <c r="H44" s="33"/>
      <c r="I44" s="33"/>
      <c r="J44" s="50"/>
    </row>
    <row r="45" spans="2:11" ht="71.25" customHeight="1" x14ac:dyDescent="0.35">
      <c r="B45" s="3" t="s">
        <v>58</v>
      </c>
      <c r="C45" s="4" t="s">
        <v>59</v>
      </c>
      <c r="D45" s="13">
        <v>10000</v>
      </c>
      <c r="E45" s="13">
        <v>4000</v>
      </c>
      <c r="F45" s="6">
        <f t="shared" si="4"/>
        <v>0.4</v>
      </c>
      <c r="G45" s="33"/>
      <c r="H45" s="33"/>
      <c r="I45" s="33"/>
    </row>
    <row r="46" spans="2:11" ht="15.5" x14ac:dyDescent="0.35">
      <c r="B46" s="70" t="s">
        <v>17</v>
      </c>
      <c r="C46" s="70"/>
      <c r="D46" s="34">
        <f>SUM(D43:D45)</f>
        <v>43400</v>
      </c>
      <c r="E46" s="34">
        <f>SUM(E43:E45)</f>
        <v>37002.400000000001</v>
      </c>
      <c r="F46" s="29">
        <f t="shared" si="4"/>
        <v>0.85258986175115203</v>
      </c>
      <c r="G46" s="35"/>
      <c r="H46" s="35"/>
      <c r="I46" s="35"/>
      <c r="J46" s="51"/>
    </row>
    <row r="48" spans="2:11" x14ac:dyDescent="0.35">
      <c r="D48" s="33"/>
      <c r="E48" s="33"/>
      <c r="F48" s="33"/>
      <c r="G48" s="33"/>
      <c r="H48" s="33"/>
      <c r="I48" s="33"/>
    </row>
    <row r="49" spans="4:6" x14ac:dyDescent="0.35">
      <c r="D49" s="36"/>
      <c r="E49" s="36"/>
      <c r="F49" s="37"/>
    </row>
    <row r="137" spans="21:21" x14ac:dyDescent="0.35">
      <c r="U137">
        <v>3000</v>
      </c>
    </row>
  </sheetData>
  <mergeCells count="29">
    <mergeCell ref="B40:H40"/>
    <mergeCell ref="B46:C46"/>
    <mergeCell ref="B2:B3"/>
    <mergeCell ref="B12:B13"/>
    <mergeCell ref="B31:B34"/>
    <mergeCell ref="C2:C3"/>
    <mergeCell ref="C12:C13"/>
    <mergeCell ref="D12:D13"/>
    <mergeCell ref="E12:E13"/>
    <mergeCell ref="F12:F13"/>
    <mergeCell ref="G12:G13"/>
    <mergeCell ref="H12:H13"/>
    <mergeCell ref="B41:F42"/>
    <mergeCell ref="B21:C21"/>
    <mergeCell ref="B22:I22"/>
    <mergeCell ref="B24:I24"/>
    <mergeCell ref="B38:C38"/>
    <mergeCell ref="B39:C39"/>
    <mergeCell ref="B5:I5"/>
    <mergeCell ref="B10:C10"/>
    <mergeCell ref="B11:I11"/>
    <mergeCell ref="B15:C15"/>
    <mergeCell ref="B16:I16"/>
    <mergeCell ref="I12:I13"/>
    <mergeCell ref="B1:I1"/>
    <mergeCell ref="D2:I2"/>
    <mergeCell ref="D3:E3"/>
    <mergeCell ref="G3:H3"/>
    <mergeCell ref="B4:I4"/>
  </mergeCells>
  <pageMargins left="0.7" right="0.7" top="0.75" bottom="0.75" header="0.3" footer="0.3"/>
  <pageSetup paperSize="9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7" sqref="C17"/>
    </sheetView>
  </sheetViews>
  <sheetFormatPr defaultColWidth="9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Dziubała</dc:creator>
  <cp:lastModifiedBy>Anna Fręś</cp:lastModifiedBy>
  <cp:lastPrinted>2025-03-10T13:22:00Z</cp:lastPrinted>
  <dcterms:created xsi:type="dcterms:W3CDTF">2018-10-11T15:00:00Z</dcterms:created>
  <dcterms:modified xsi:type="dcterms:W3CDTF">2025-03-14T08:34:23Z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27880D38B0BA46CBBAF57858C06A2DB0_13</vt:lpwstr>
  </property>
  <property fmtid="{D5CDD505-2E9C-101B-9397-08002B2CF9AE}" pid="3" name="KSOProductBuildVer">
    <vt:lpwstr>1045-12.2.0.20326</vt:lpwstr>
  </property>
</Properties>
</file>